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<sst xmlns="http://schemas.openxmlformats.org/spreadsheetml/2006/main" count="17" uniqueCount="16">
  <si>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REVISED</t>
  </si>
  <si>
    <t>Month&amp;Yr</t>
  </si>
  <si>
    <t>Pension</t>
  </si>
  <si>
    <t>DA</t>
  </si>
  <si>
    <t>Revised Basic Pension</t>
  </si>
  <si>
    <t>Commuted amount</t>
  </si>
  <si>
    <t>Res.</t>
  </si>
  <si>
    <t>Basic</t>
  </si>
  <si>
    <t xml:space="preserve">   (Type the commuted amount)</t>
  </si>
  <si>
    <t xml:space="preserve">    (Type your new BP)</t>
  </si>
  <si>
    <t>(It is same amount before/after revision)</t>
  </si>
  <si>
    <t>NET</t>
  </si>
  <si>
    <t>pension</t>
  </si>
  <si>
    <t>What is your Net pension now ?</t>
  </si>
  <si>
    <t>PSR</t>
  </si>
  <si>
    <t>Aug.11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</si>
</sst>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2" fontId="43" fillId="33" borderId="10" xfId="0" applyNumberFormat="1" applyFont="1" applyFill="1" applyBorder="1" applyAlignment="1">
      <alignment/>
    </xf>
    <xf numFmtId="0" fontId="42" fillId="0" borderId="0" xfId="0" applyFont="1" applyAlignment="1">
      <alignment horizontal="left"/>
    </xf>
    <xf numFmtId="0" fontId="42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17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41" fillId="0" borderId="11" xfId="0" applyFont="1" applyBorder="1" applyAlignment="1">
      <alignment horizontal="right"/>
    </xf>
    <xf numFmtId="0" fontId="45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2" max="2" width="10.8515625" style="16" customWidth="1"/>
    <col min="3" max="3" width="11.421875" style="0" customWidth="1"/>
    <col min="4" max="4" width="11.57421875" style="0" customWidth="1"/>
    <col min="5" max="6" width="11.00390625" style="0" customWidth="1"/>
  </cols>
  <sheetData>
    <row r="2" spans="2:8" ht="20.25" customHeight="1">
      <c r="B2" s="12" t="s">
        <v>13</v>
      </c>
      <c r="C2" s="12"/>
      <c r="D2" s="12"/>
      <c r="E2" s="12"/>
      <c r="F2" s="4"/>
      <c r="G2" s="19" t="s">
        <v>14</v>
      </c>
      <c r="H2" s="4"/>
    </row>
    <row r="3" spans="2:8" ht="12.75">
      <c r="B3" s="13"/>
      <c r="C3" s="4"/>
      <c r="D3" s="4"/>
      <c r="E3" s="4"/>
      <c r="F3" s="4"/>
      <c r="G3" s="4"/>
      <c r="H3" s="4"/>
    </row>
    <row r="4" spans="2:8" ht="12.75">
      <c r="B4" s="8" t="s">
        <v>4</v>
      </c>
      <c r="C4" s="9"/>
      <c r="D4" s="7">
        <v>2195</v>
      </c>
      <c r="E4" s="10" t="s">
        <v>9</v>
      </c>
      <c r="F4" s="11"/>
      <c r="G4" s="11"/>
      <c r="H4" s="4"/>
    </row>
    <row r="5" spans="1:8" ht="12.75">
      <c r="A5" s="17" t="s">
        <v>5</v>
      </c>
      <c r="B5" s="17"/>
      <c r="C5" s="18"/>
      <c r="D5" s="7">
        <v>400</v>
      </c>
      <c r="E5" s="10" t="s">
        <v>8</v>
      </c>
      <c r="F5" s="11"/>
      <c r="G5" s="11"/>
      <c r="H5" s="4"/>
    </row>
    <row r="6" spans="2:8" ht="12.75">
      <c r="B6" s="13"/>
      <c r="C6" s="4"/>
      <c r="D6" s="4"/>
      <c r="E6" s="11" t="s">
        <v>10</v>
      </c>
      <c r="F6" s="11"/>
      <c r="G6" s="11"/>
      <c r="H6" s="11"/>
    </row>
    <row r="9" spans="2:6" ht="12.75">
      <c r="B9" s="13"/>
      <c r="C9" s="5" t="s">
        <v>0</v>
      </c>
      <c r="D9" s="5"/>
      <c r="E9" s="4"/>
      <c r="F9" s="4"/>
    </row>
    <row r="10" spans="2:6" ht="12.75">
      <c r="B10" s="13"/>
      <c r="C10" s="5" t="s">
        <v>7</v>
      </c>
      <c r="D10" s="6" t="s">
        <v>6</v>
      </c>
      <c r="E10" s="4"/>
      <c r="F10" s="4" t="s">
        <v>11</v>
      </c>
    </row>
    <row r="11" spans="2:6" ht="12.75">
      <c r="B11" s="13" t="s">
        <v>1</v>
      </c>
      <c r="C11" s="5" t="s">
        <v>2</v>
      </c>
      <c r="D11" s="6" t="s">
        <v>2</v>
      </c>
      <c r="E11" s="6" t="s">
        <v>3</v>
      </c>
      <c r="F11" s="5" t="s">
        <v>12</v>
      </c>
    </row>
    <row r="13" spans="2:6" ht="12.75">
      <c r="B13" s="14">
        <v>39083</v>
      </c>
      <c r="C13" s="1">
        <f>$D$4</f>
        <v>2195</v>
      </c>
      <c r="D13" s="2">
        <f>C13-D$5</f>
        <v>1795</v>
      </c>
      <c r="E13">
        <f>ROUNDUP((C13*0),0)</f>
        <v>0</v>
      </c>
      <c r="F13">
        <f>D13+E13</f>
        <v>1795</v>
      </c>
    </row>
    <row r="14" spans="2:6" ht="12.75">
      <c r="B14" s="14">
        <v>39114</v>
      </c>
      <c r="C14" s="1">
        <f aca="true" t="shared" si="0" ref="C14:C72">$D$4</f>
        <v>2195</v>
      </c>
      <c r="D14" s="2">
        <f aca="true" t="shared" si="1" ref="D14:D71">C14-D$5</f>
        <v>1795</v>
      </c>
      <c r="E14">
        <f>ROUNDUP((C14*0),0)</f>
        <v>0</v>
      </c>
      <c r="F14">
        <f aca="true" t="shared" si="2" ref="F14:F68">D14+E14</f>
        <v>1795</v>
      </c>
    </row>
    <row r="15" spans="2:6" ht="12.75">
      <c r="B15" s="14">
        <v>39142</v>
      </c>
      <c r="C15" s="1">
        <f t="shared" si="0"/>
        <v>2195</v>
      </c>
      <c r="D15" s="2">
        <f t="shared" si="1"/>
        <v>1795</v>
      </c>
      <c r="E15">
        <f>ROUNDUP((C15*0),0)</f>
        <v>0</v>
      </c>
      <c r="F15">
        <f t="shared" si="2"/>
        <v>1795</v>
      </c>
    </row>
    <row r="16" spans="2:6" ht="12.75">
      <c r="B16" s="14">
        <v>39173</v>
      </c>
      <c r="C16" s="1">
        <f t="shared" si="0"/>
        <v>2195</v>
      </c>
      <c r="D16" s="2">
        <f t="shared" si="1"/>
        <v>1795</v>
      </c>
      <c r="E16">
        <f>ROUNDUP((C16*0.008),0)</f>
        <v>18</v>
      </c>
      <c r="F16">
        <f t="shared" si="2"/>
        <v>1813</v>
      </c>
    </row>
    <row r="17" spans="2:6" ht="12.75">
      <c r="B17" s="14">
        <v>39203</v>
      </c>
      <c r="C17" s="1">
        <f t="shared" si="0"/>
        <v>2195</v>
      </c>
      <c r="D17" s="2">
        <f t="shared" si="1"/>
        <v>1795</v>
      </c>
      <c r="E17">
        <f>ROUNDUP((C17*0.008),0)</f>
        <v>18</v>
      </c>
      <c r="F17">
        <f t="shared" si="2"/>
        <v>1813</v>
      </c>
    </row>
    <row r="18" spans="2:6" ht="12.75">
      <c r="B18" s="14">
        <v>39234</v>
      </c>
      <c r="C18" s="1">
        <f t="shared" si="0"/>
        <v>2195</v>
      </c>
      <c r="D18" s="2">
        <f t="shared" si="1"/>
        <v>1795</v>
      </c>
      <c r="E18">
        <f>ROUNDUP((C18*0.008),0)</f>
        <v>18</v>
      </c>
      <c r="F18">
        <f t="shared" si="2"/>
        <v>1813</v>
      </c>
    </row>
    <row r="19" spans="2:6" ht="12.75">
      <c r="B19" s="14">
        <v>39264</v>
      </c>
      <c r="C19" s="1">
        <f t="shared" si="0"/>
        <v>2195</v>
      </c>
      <c r="D19" s="2">
        <f t="shared" si="1"/>
        <v>1795</v>
      </c>
      <c r="E19">
        <f>ROUNDUP((C19*0.013),0)</f>
        <v>29</v>
      </c>
      <c r="F19">
        <f t="shared" si="2"/>
        <v>1824</v>
      </c>
    </row>
    <row r="20" spans="2:6" ht="12.75">
      <c r="B20" s="14">
        <v>39295</v>
      </c>
      <c r="C20" s="1">
        <f t="shared" si="0"/>
        <v>2195</v>
      </c>
      <c r="D20" s="2">
        <f t="shared" si="1"/>
        <v>1795</v>
      </c>
      <c r="E20">
        <f>ROUNDUP((C20*0.013),0)</f>
        <v>29</v>
      </c>
      <c r="F20">
        <f t="shared" si="2"/>
        <v>1824</v>
      </c>
    </row>
    <row r="21" spans="2:6" ht="12.75">
      <c r="B21" s="14">
        <v>39326</v>
      </c>
      <c r="C21" s="1">
        <f t="shared" si="0"/>
        <v>2195</v>
      </c>
      <c r="D21" s="2">
        <f t="shared" si="1"/>
        <v>1795</v>
      </c>
      <c r="E21">
        <f>ROUNDUP((C21*0.013),0)</f>
        <v>29</v>
      </c>
      <c r="F21">
        <f t="shared" si="2"/>
        <v>1824</v>
      </c>
    </row>
    <row r="22" spans="2:6" ht="12.75">
      <c r="B22" s="14">
        <v>39356</v>
      </c>
      <c r="C22" s="1">
        <f t="shared" si="0"/>
        <v>2195</v>
      </c>
      <c r="D22" s="2">
        <f t="shared" si="1"/>
        <v>1795</v>
      </c>
      <c r="E22">
        <f>ROUNDUP((C22*0.042),0)</f>
        <v>93</v>
      </c>
      <c r="F22">
        <f t="shared" si="2"/>
        <v>1888</v>
      </c>
    </row>
    <row r="23" spans="2:6" ht="12.75">
      <c r="B23" s="14">
        <v>39387</v>
      </c>
      <c r="C23" s="1">
        <f t="shared" si="0"/>
        <v>2195</v>
      </c>
      <c r="D23" s="2">
        <f t="shared" si="1"/>
        <v>1795</v>
      </c>
      <c r="E23">
        <f>ROUNDUP((C23*0.042),0)</f>
        <v>93</v>
      </c>
      <c r="F23">
        <f t="shared" si="2"/>
        <v>1888</v>
      </c>
    </row>
    <row r="24" spans="2:6" ht="12.75">
      <c r="B24" s="14">
        <v>39417</v>
      </c>
      <c r="C24" s="1">
        <f t="shared" si="0"/>
        <v>2195</v>
      </c>
      <c r="D24" s="2">
        <f t="shared" si="1"/>
        <v>1795</v>
      </c>
      <c r="E24">
        <f>ROUNDUP((C24*0.042),0)</f>
        <v>93</v>
      </c>
      <c r="F24">
        <f t="shared" si="2"/>
        <v>1888</v>
      </c>
    </row>
    <row r="25" spans="2:6" ht="12.75">
      <c r="B25" s="14">
        <v>39448</v>
      </c>
      <c r="C25" s="1">
        <f t="shared" si="0"/>
        <v>2195</v>
      </c>
      <c r="D25" s="2">
        <f t="shared" si="1"/>
        <v>1795</v>
      </c>
      <c r="E25">
        <f>ROUNDUP((C25*0.058),0)</f>
        <v>128</v>
      </c>
      <c r="F25">
        <f t="shared" si="2"/>
        <v>1923</v>
      </c>
    </row>
    <row r="26" spans="2:6" ht="12.75">
      <c r="B26" s="14">
        <v>39479</v>
      </c>
      <c r="C26" s="1">
        <f t="shared" si="0"/>
        <v>2195</v>
      </c>
      <c r="D26" s="2">
        <f t="shared" si="1"/>
        <v>1795</v>
      </c>
      <c r="E26">
        <f>ROUNDUP((C26*0.058),0)</f>
        <v>128</v>
      </c>
      <c r="F26">
        <f t="shared" si="2"/>
        <v>1923</v>
      </c>
    </row>
    <row r="27" spans="2:6" ht="12.75">
      <c r="B27" s="14">
        <v>39508</v>
      </c>
      <c r="C27" s="1">
        <f t="shared" si="0"/>
        <v>2195</v>
      </c>
      <c r="D27" s="2">
        <f t="shared" si="1"/>
        <v>1795</v>
      </c>
      <c r="E27">
        <f>ROUNDUP((C27*0.058),0)</f>
        <v>128</v>
      </c>
      <c r="F27">
        <f t="shared" si="2"/>
        <v>1923</v>
      </c>
    </row>
    <row r="28" spans="2:6" ht="12.75">
      <c r="B28" s="14">
        <v>39539</v>
      </c>
      <c r="C28" s="1">
        <f t="shared" si="0"/>
        <v>2195</v>
      </c>
      <c r="D28" s="2">
        <f t="shared" si="1"/>
        <v>1795</v>
      </c>
      <c r="E28">
        <f>ROUNDUP((C28*0.063),0)</f>
        <v>139</v>
      </c>
      <c r="F28">
        <f t="shared" si="2"/>
        <v>1934</v>
      </c>
    </row>
    <row r="29" spans="2:6" ht="12.75">
      <c r="B29" s="14">
        <v>39569</v>
      </c>
      <c r="C29" s="1">
        <f t="shared" si="0"/>
        <v>2195</v>
      </c>
      <c r="D29" s="2">
        <f t="shared" si="1"/>
        <v>1795</v>
      </c>
      <c r="E29">
        <f>ROUNDUP((C29*0.063),0)</f>
        <v>139</v>
      </c>
      <c r="F29">
        <f t="shared" si="2"/>
        <v>1934</v>
      </c>
    </row>
    <row r="30" spans="2:6" ht="12.75">
      <c r="B30" s="14">
        <v>39600</v>
      </c>
      <c r="C30" s="1">
        <f t="shared" si="0"/>
        <v>2195</v>
      </c>
      <c r="D30" s="2">
        <f t="shared" si="1"/>
        <v>1795</v>
      </c>
      <c r="E30">
        <f>ROUNDUP((C30*0.063),0)</f>
        <v>139</v>
      </c>
      <c r="F30">
        <f t="shared" si="2"/>
        <v>1934</v>
      </c>
    </row>
    <row r="31" spans="2:6" ht="12.75">
      <c r="B31" s="14">
        <v>39630</v>
      </c>
      <c r="C31" s="1">
        <f t="shared" si="0"/>
        <v>2195</v>
      </c>
      <c r="D31" s="2">
        <f t="shared" si="1"/>
        <v>1795</v>
      </c>
      <c r="E31">
        <f>ROUNDUP((C31*0.092),0)</f>
        <v>202</v>
      </c>
      <c r="F31">
        <f t="shared" si="2"/>
        <v>1997</v>
      </c>
    </row>
    <row r="32" spans="2:6" ht="12.75">
      <c r="B32" s="14">
        <v>39661</v>
      </c>
      <c r="C32" s="1">
        <f t="shared" si="0"/>
        <v>2195</v>
      </c>
      <c r="D32" s="2">
        <f t="shared" si="1"/>
        <v>1795</v>
      </c>
      <c r="E32">
        <f>ROUNDUP((C32*0.092),0)</f>
        <v>202</v>
      </c>
      <c r="F32">
        <f t="shared" si="2"/>
        <v>1997</v>
      </c>
    </row>
    <row r="33" spans="2:6" ht="12.75">
      <c r="B33" s="14">
        <v>39692</v>
      </c>
      <c r="C33" s="1">
        <f t="shared" si="0"/>
        <v>2195</v>
      </c>
      <c r="D33" s="2">
        <f t="shared" si="1"/>
        <v>1795</v>
      </c>
      <c r="E33">
        <f>ROUNDUP((C33*0.092),0)</f>
        <v>202</v>
      </c>
      <c r="F33">
        <f t="shared" si="2"/>
        <v>1997</v>
      </c>
    </row>
    <row r="34" spans="2:6" ht="12.75">
      <c r="B34" s="15">
        <v>39729</v>
      </c>
      <c r="C34" s="1">
        <f t="shared" si="0"/>
        <v>2195</v>
      </c>
      <c r="D34" s="2">
        <f t="shared" si="1"/>
        <v>1795</v>
      </c>
      <c r="E34">
        <f>ROUNDUP((C34*0.129),0)</f>
        <v>284</v>
      </c>
      <c r="F34">
        <f t="shared" si="2"/>
        <v>2079</v>
      </c>
    </row>
    <row r="35" spans="2:6" ht="12.75">
      <c r="B35" s="15">
        <v>39760</v>
      </c>
      <c r="C35" s="1">
        <f t="shared" si="0"/>
        <v>2195</v>
      </c>
      <c r="D35" s="2">
        <f t="shared" si="1"/>
        <v>1795</v>
      </c>
      <c r="E35">
        <f>ROUNDUP((C35*0.129),0)</f>
        <v>284</v>
      </c>
      <c r="F35">
        <f t="shared" si="2"/>
        <v>2079</v>
      </c>
    </row>
    <row r="36" spans="2:6" ht="12.75">
      <c r="B36" s="15">
        <v>39790</v>
      </c>
      <c r="C36" s="1">
        <f t="shared" si="0"/>
        <v>2195</v>
      </c>
      <c r="D36" s="2">
        <f t="shared" si="1"/>
        <v>1795</v>
      </c>
      <c r="E36">
        <f>ROUNDUP((C36*0.129),0)</f>
        <v>284</v>
      </c>
      <c r="F36">
        <f t="shared" si="2"/>
        <v>2079</v>
      </c>
    </row>
    <row r="37" spans="2:6" ht="12.75">
      <c r="B37" s="14">
        <v>39814</v>
      </c>
      <c r="C37" s="1">
        <f t="shared" si="0"/>
        <v>2195</v>
      </c>
      <c r="D37" s="2">
        <f t="shared" si="1"/>
        <v>1795</v>
      </c>
      <c r="E37">
        <f>ROUNDUP((C37*0.166),0)</f>
        <v>365</v>
      </c>
      <c r="F37">
        <f t="shared" si="2"/>
        <v>2160</v>
      </c>
    </row>
    <row r="38" spans="2:6" ht="12.75">
      <c r="B38" s="14">
        <v>39845</v>
      </c>
      <c r="C38" s="1">
        <f t="shared" si="0"/>
        <v>2195</v>
      </c>
      <c r="D38" s="2">
        <f t="shared" si="1"/>
        <v>1795</v>
      </c>
      <c r="E38">
        <f>ROUNDUP((C38*0.166),0)</f>
        <v>365</v>
      </c>
      <c r="F38">
        <f t="shared" si="2"/>
        <v>2160</v>
      </c>
    </row>
    <row r="39" spans="2:6" ht="12.75">
      <c r="B39" s="14">
        <v>39881</v>
      </c>
      <c r="C39" s="1">
        <f t="shared" si="0"/>
        <v>2195</v>
      </c>
      <c r="D39" s="2">
        <f t="shared" si="1"/>
        <v>1795</v>
      </c>
      <c r="E39">
        <f>ROUNDUP((C39*0.166),0)</f>
        <v>365</v>
      </c>
      <c r="F39">
        <f t="shared" si="2"/>
        <v>2160</v>
      </c>
    </row>
    <row r="40" spans="2:6" ht="12.75">
      <c r="B40" s="14">
        <v>39904</v>
      </c>
      <c r="C40" s="1">
        <f t="shared" si="0"/>
        <v>2195</v>
      </c>
      <c r="D40" s="2">
        <f t="shared" si="1"/>
        <v>1795</v>
      </c>
      <c r="E40">
        <f>ROUNDUP((C40*0.169),0)</f>
        <v>371</v>
      </c>
      <c r="F40">
        <f t="shared" si="2"/>
        <v>2166</v>
      </c>
    </row>
    <row r="41" spans="2:6" ht="12.75">
      <c r="B41" s="14">
        <v>39934</v>
      </c>
      <c r="C41" s="1">
        <f t="shared" si="0"/>
        <v>2195</v>
      </c>
      <c r="D41" s="2">
        <f t="shared" si="1"/>
        <v>1795</v>
      </c>
      <c r="E41">
        <f>ROUNDUP((C41*0.169),0)</f>
        <v>371</v>
      </c>
      <c r="F41">
        <f t="shared" si="2"/>
        <v>2166</v>
      </c>
    </row>
    <row r="42" spans="2:6" ht="12.75">
      <c r="B42" s="14">
        <v>39965</v>
      </c>
      <c r="C42" s="1">
        <f t="shared" si="0"/>
        <v>2195</v>
      </c>
      <c r="D42" s="2">
        <f t="shared" si="1"/>
        <v>1795</v>
      </c>
      <c r="E42">
        <f>ROUNDUP((C42*0.169),0)</f>
        <v>371</v>
      </c>
      <c r="F42">
        <f t="shared" si="2"/>
        <v>2166</v>
      </c>
    </row>
    <row r="43" spans="2:6" ht="12.75">
      <c r="B43" s="14">
        <v>39995</v>
      </c>
      <c r="C43" s="1">
        <f t="shared" si="0"/>
        <v>2195</v>
      </c>
      <c r="D43" s="2">
        <f t="shared" si="1"/>
        <v>1795</v>
      </c>
      <c r="E43">
        <f>ROUNDUP((C43*0.185),0)</f>
        <v>407</v>
      </c>
      <c r="F43">
        <f t="shared" si="2"/>
        <v>2202</v>
      </c>
    </row>
    <row r="44" spans="2:6" ht="12.75">
      <c r="B44" s="14">
        <v>40026</v>
      </c>
      <c r="C44" s="1">
        <f t="shared" si="0"/>
        <v>2195</v>
      </c>
      <c r="D44" s="2">
        <f t="shared" si="1"/>
        <v>1795</v>
      </c>
      <c r="E44">
        <f>ROUNDUP((C44*0.185),0)</f>
        <v>407</v>
      </c>
      <c r="F44">
        <f t="shared" si="2"/>
        <v>2202</v>
      </c>
    </row>
    <row r="45" spans="2:6" ht="12.75">
      <c r="B45" s="14">
        <v>40057</v>
      </c>
      <c r="C45" s="1">
        <f t="shared" si="0"/>
        <v>2195</v>
      </c>
      <c r="D45" s="2">
        <f t="shared" si="1"/>
        <v>1795</v>
      </c>
      <c r="E45">
        <f>ROUNDUP((C45*0.185),0)</f>
        <v>407</v>
      </c>
      <c r="F45">
        <f t="shared" si="2"/>
        <v>2202</v>
      </c>
    </row>
    <row r="46" spans="2:6" ht="12.75">
      <c r="B46" s="15">
        <v>40094</v>
      </c>
      <c r="C46" s="1">
        <f t="shared" si="0"/>
        <v>2195</v>
      </c>
      <c r="D46" s="2">
        <f t="shared" si="1"/>
        <v>1795</v>
      </c>
      <c r="E46">
        <f>ROUNDUP((C46*0.253),0)</f>
        <v>556</v>
      </c>
      <c r="F46">
        <f t="shared" si="2"/>
        <v>2351</v>
      </c>
    </row>
    <row r="47" spans="2:6" ht="12.75">
      <c r="B47" s="15">
        <v>40125</v>
      </c>
      <c r="C47" s="1">
        <f t="shared" si="0"/>
        <v>2195</v>
      </c>
      <c r="D47" s="2">
        <f t="shared" si="1"/>
        <v>1795</v>
      </c>
      <c r="E47">
        <f>ROUNDUP((C47*0.253),0)</f>
        <v>556</v>
      </c>
      <c r="F47">
        <f t="shared" si="2"/>
        <v>2351</v>
      </c>
    </row>
    <row r="48" spans="2:6" ht="12.75">
      <c r="B48" s="15">
        <v>40155</v>
      </c>
      <c r="C48" s="1">
        <f t="shared" si="0"/>
        <v>2195</v>
      </c>
      <c r="D48" s="2">
        <f t="shared" si="1"/>
        <v>1795</v>
      </c>
      <c r="E48">
        <f>ROUNDUP((C48*0.253),0)</f>
        <v>556</v>
      </c>
      <c r="F48">
        <f t="shared" si="2"/>
        <v>2351</v>
      </c>
    </row>
    <row r="49" spans="2:6" ht="12.75">
      <c r="B49" s="14">
        <v>40179</v>
      </c>
      <c r="C49" s="1">
        <f t="shared" si="0"/>
        <v>2195</v>
      </c>
      <c r="D49" s="2">
        <f t="shared" si="1"/>
        <v>1795</v>
      </c>
      <c r="E49">
        <f>ROUNDUP((C49*0.309),0)</f>
        <v>679</v>
      </c>
      <c r="F49">
        <f t="shared" si="2"/>
        <v>2474</v>
      </c>
    </row>
    <row r="50" spans="2:6" ht="12.75">
      <c r="B50" s="14">
        <v>40210</v>
      </c>
      <c r="C50" s="1">
        <f t="shared" si="0"/>
        <v>2195</v>
      </c>
      <c r="D50" s="2">
        <f t="shared" si="1"/>
        <v>1795</v>
      </c>
      <c r="E50">
        <f>ROUNDUP((C50*0.309),0)</f>
        <v>679</v>
      </c>
      <c r="F50">
        <f t="shared" si="2"/>
        <v>2474</v>
      </c>
    </row>
    <row r="51" spans="2:6" ht="12.75">
      <c r="B51" s="14">
        <v>40246</v>
      </c>
      <c r="C51" s="1">
        <f t="shared" si="0"/>
        <v>2195</v>
      </c>
      <c r="D51" s="2">
        <f t="shared" si="1"/>
        <v>1795</v>
      </c>
      <c r="E51">
        <f>ROUNDUP((C51*0.309),0)</f>
        <v>679</v>
      </c>
      <c r="F51">
        <f t="shared" si="2"/>
        <v>2474</v>
      </c>
    </row>
    <row r="52" spans="2:6" ht="12.75">
      <c r="B52" s="14">
        <v>40269</v>
      </c>
      <c r="C52" s="1">
        <f t="shared" si="0"/>
        <v>2195</v>
      </c>
      <c r="D52" s="2">
        <f t="shared" si="1"/>
        <v>1795</v>
      </c>
      <c r="E52">
        <f>ROUNDUP((C52*0.348),0)</f>
        <v>764</v>
      </c>
      <c r="F52">
        <f t="shared" si="2"/>
        <v>2559</v>
      </c>
    </row>
    <row r="53" spans="2:6" ht="12.75">
      <c r="B53" s="14">
        <v>40299</v>
      </c>
      <c r="C53" s="1">
        <f t="shared" si="0"/>
        <v>2195</v>
      </c>
      <c r="D53" s="2">
        <f t="shared" si="1"/>
        <v>1795</v>
      </c>
      <c r="E53">
        <f>ROUNDUP((C53*0.348),0)</f>
        <v>764</v>
      </c>
      <c r="F53">
        <f t="shared" si="2"/>
        <v>2559</v>
      </c>
    </row>
    <row r="54" spans="2:6" ht="12.75">
      <c r="B54" s="14">
        <v>40330</v>
      </c>
      <c r="C54" s="1">
        <f t="shared" si="0"/>
        <v>2195</v>
      </c>
      <c r="D54" s="2">
        <f t="shared" si="1"/>
        <v>1795</v>
      </c>
      <c r="E54">
        <f>ROUNDUP((C54*0.348),0)</f>
        <v>764</v>
      </c>
      <c r="F54">
        <f t="shared" si="2"/>
        <v>2559</v>
      </c>
    </row>
    <row r="55" spans="2:6" ht="12.75">
      <c r="B55" s="14">
        <v>40360</v>
      </c>
      <c r="C55" s="1">
        <f t="shared" si="0"/>
        <v>2195</v>
      </c>
      <c r="D55" s="2">
        <f t="shared" si="1"/>
        <v>1795</v>
      </c>
      <c r="E55">
        <f>ROUNDUP((C55*0.351),0)</f>
        <v>771</v>
      </c>
      <c r="F55">
        <f t="shared" si="2"/>
        <v>2566</v>
      </c>
    </row>
    <row r="56" spans="2:6" ht="12.75">
      <c r="B56" s="14">
        <v>40391</v>
      </c>
      <c r="C56" s="1">
        <f t="shared" si="0"/>
        <v>2195</v>
      </c>
      <c r="D56" s="2">
        <f t="shared" si="1"/>
        <v>1795</v>
      </c>
      <c r="E56">
        <f>ROUNDUP((C56*0.351),0)</f>
        <v>771</v>
      </c>
      <c r="F56">
        <f t="shared" si="2"/>
        <v>2566</v>
      </c>
    </row>
    <row r="57" spans="2:6" ht="12.75">
      <c r="B57" s="14">
        <v>40422</v>
      </c>
      <c r="C57" s="1">
        <f t="shared" si="0"/>
        <v>2195</v>
      </c>
      <c r="D57" s="2">
        <f t="shared" si="1"/>
        <v>1795</v>
      </c>
      <c r="E57">
        <f>ROUNDUP((C57*0.351),0)</f>
        <v>771</v>
      </c>
      <c r="F57">
        <f t="shared" si="2"/>
        <v>2566</v>
      </c>
    </row>
    <row r="58" spans="2:6" ht="12.75">
      <c r="B58" s="15">
        <v>40459</v>
      </c>
      <c r="C58" s="1">
        <f t="shared" si="0"/>
        <v>2195</v>
      </c>
      <c r="D58" s="2">
        <f t="shared" si="1"/>
        <v>1795</v>
      </c>
      <c r="E58">
        <f>ROUNDUP((C58*0.398),0)</f>
        <v>874</v>
      </c>
      <c r="F58">
        <f t="shared" si="2"/>
        <v>2669</v>
      </c>
    </row>
    <row r="59" spans="2:6" ht="12.75">
      <c r="B59" s="15">
        <v>40490</v>
      </c>
      <c r="C59" s="1">
        <f t="shared" si="0"/>
        <v>2195</v>
      </c>
      <c r="D59" s="2">
        <f t="shared" si="1"/>
        <v>1795</v>
      </c>
      <c r="E59">
        <f>ROUNDUP((C59*0.398),0)</f>
        <v>874</v>
      </c>
      <c r="F59">
        <f t="shared" si="2"/>
        <v>2669</v>
      </c>
    </row>
    <row r="60" spans="2:6" ht="12.75">
      <c r="B60" s="15">
        <v>40520</v>
      </c>
      <c r="C60" s="1">
        <f t="shared" si="0"/>
        <v>2195</v>
      </c>
      <c r="D60" s="2">
        <f t="shared" si="1"/>
        <v>1795</v>
      </c>
      <c r="E60">
        <f>ROUNDUP((C60*0.398),0)</f>
        <v>874</v>
      </c>
      <c r="F60">
        <f t="shared" si="2"/>
        <v>2669</v>
      </c>
    </row>
    <row r="61" spans="2:6" ht="12.75">
      <c r="B61" s="14">
        <v>40544</v>
      </c>
      <c r="C61" s="1">
        <f t="shared" si="0"/>
        <v>2195</v>
      </c>
      <c r="D61" s="2">
        <f t="shared" si="1"/>
        <v>1795</v>
      </c>
      <c r="E61">
        <f>ROUNDUP((C61*0.43),0)</f>
        <v>944</v>
      </c>
      <c r="F61">
        <f t="shared" si="2"/>
        <v>2739</v>
      </c>
    </row>
    <row r="62" spans="2:6" ht="12.75">
      <c r="B62" s="14">
        <v>40575</v>
      </c>
      <c r="C62" s="1">
        <f t="shared" si="0"/>
        <v>2195</v>
      </c>
      <c r="D62" s="2">
        <f t="shared" si="1"/>
        <v>1795</v>
      </c>
      <c r="E62">
        <f>ROUNDUP((C62*0.43),0)</f>
        <v>944</v>
      </c>
      <c r="F62">
        <f t="shared" si="2"/>
        <v>2739</v>
      </c>
    </row>
    <row r="63" spans="2:6" ht="12.75">
      <c r="B63" s="14">
        <v>40611</v>
      </c>
      <c r="C63" s="1">
        <f t="shared" si="0"/>
        <v>2195</v>
      </c>
      <c r="D63" s="2">
        <f t="shared" si="1"/>
        <v>1795</v>
      </c>
      <c r="E63">
        <f>ROUNDUP((C63*0.43),0)</f>
        <v>944</v>
      </c>
      <c r="F63">
        <f t="shared" si="2"/>
        <v>2739</v>
      </c>
    </row>
    <row r="64" spans="2:6" ht="12.75">
      <c r="B64" s="14">
        <v>40647</v>
      </c>
      <c r="C64" s="1">
        <f t="shared" si="0"/>
        <v>2195</v>
      </c>
      <c r="D64" s="2">
        <f t="shared" si="1"/>
        <v>1795</v>
      </c>
      <c r="E64">
        <f>ROUNDUP((C64*0.472),0)</f>
        <v>1037</v>
      </c>
      <c r="F64">
        <f t="shared" si="2"/>
        <v>2832</v>
      </c>
    </row>
    <row r="65" spans="2:6" ht="12.75">
      <c r="B65" s="14">
        <v>40683</v>
      </c>
      <c r="C65" s="1">
        <f t="shared" si="0"/>
        <v>2195</v>
      </c>
      <c r="D65" s="2">
        <f t="shared" si="1"/>
        <v>1795</v>
      </c>
      <c r="E65">
        <f>ROUNDUP((C65*0.472),0)</f>
        <v>1037</v>
      </c>
      <c r="F65">
        <f t="shared" si="2"/>
        <v>2832</v>
      </c>
    </row>
    <row r="66" spans="2:6" ht="12.75">
      <c r="B66" s="14">
        <v>40719</v>
      </c>
      <c r="C66" s="1">
        <f t="shared" si="0"/>
        <v>2195</v>
      </c>
      <c r="D66" s="2">
        <f t="shared" si="1"/>
        <v>1795</v>
      </c>
      <c r="E66">
        <f>ROUNDUP((C66*0.472),0)</f>
        <v>1037</v>
      </c>
      <c r="F66">
        <f t="shared" si="2"/>
        <v>2832</v>
      </c>
    </row>
    <row r="67" spans="2:6" ht="12.75">
      <c r="B67" s="14">
        <v>40755</v>
      </c>
      <c r="C67" s="1">
        <f t="shared" si="0"/>
        <v>2195</v>
      </c>
      <c r="D67" s="2">
        <f t="shared" si="1"/>
        <v>1795</v>
      </c>
      <c r="E67">
        <f>ROUNDUP((C67*0.472),0)</f>
        <v>1037</v>
      </c>
      <c r="F67">
        <f t="shared" si="2"/>
        <v>2832</v>
      </c>
    </row>
    <row r="68" spans="2:6" ht="12.75">
      <c r="B68" s="16" t="s">
        <v>15</v>
      </c>
      <c r="C68" s="1">
        <f t="shared" si="0"/>
        <v>2195</v>
      </c>
      <c r="D68" s="2">
        <f>C68-D$5</f>
        <v>1795</v>
      </c>
      <c r="E68">
        <f>ROUNDUP((C68*0.472),0)</f>
        <v>1037</v>
      </c>
      <c r="F68">
        <f>D68+E68</f>
        <v>2832</v>
      </c>
    </row>
    <row r="69" spans="2:6" ht="12.75">
      <c r="B69" s="14">
        <v>40791</v>
      </c>
      <c r="C69" s="1">
        <f t="shared" si="0"/>
        <v>2195</v>
      </c>
      <c r="D69" s="2">
        <f>C69-D$5</f>
        <v>1795</v>
      </c>
      <c r="E69">
        <f>ROUNDUP((C69*0.472),0)</f>
        <v>1037</v>
      </c>
      <c r="F69">
        <f>D69+E69</f>
        <v>2832</v>
      </c>
    </row>
    <row r="70" spans="2:6" ht="12.75">
      <c r="B70" s="14">
        <v>40827</v>
      </c>
      <c r="C70" s="1">
        <f t="shared" si="0"/>
        <v>2195</v>
      </c>
      <c r="D70" s="2">
        <f>C70-D$5</f>
        <v>1795</v>
      </c>
      <c r="E70" s="3">
        <f>ROUNDUP((C70*0.52),0)</f>
        <v>1142</v>
      </c>
      <c r="F70">
        <f>D70+E70</f>
        <v>2937</v>
      </c>
    </row>
    <row r="71" spans="2:6" ht="12.75">
      <c r="B71" s="14">
        <v>40863</v>
      </c>
      <c r="C71" s="1">
        <f t="shared" si="0"/>
        <v>2195</v>
      </c>
      <c r="D71" s="2">
        <f>C71-D$5</f>
        <v>1795</v>
      </c>
      <c r="E71" s="3">
        <f>ROUNDUP((C71*0.52),0)</f>
        <v>1142</v>
      </c>
      <c r="F71">
        <f>D71+E71</f>
        <v>2937</v>
      </c>
    </row>
    <row r="72" spans="2:6" ht="12.75">
      <c r="B72" s="14">
        <v>40899</v>
      </c>
      <c r="C72" s="1">
        <f t="shared" si="0"/>
        <v>2195</v>
      </c>
      <c r="D72" s="2">
        <f>C72-D$5</f>
        <v>1795</v>
      </c>
      <c r="E72" s="3">
        <f>ROUNDUP((C72*0.52),0)</f>
        <v>1142</v>
      </c>
      <c r="F72">
        <f>D72+E72</f>
        <v>2937</v>
      </c>
    </row>
  </sheetData>
  <sheetProtection/>
  <mergeCells count="6">
    <mergeCell ref="B4:C4"/>
    <mergeCell ref="E4:G4"/>
    <mergeCell ref="E5:G5"/>
    <mergeCell ref="E6:H6"/>
    <mergeCell ref="B2:E2"/>
    <mergeCell ref="A5:C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Doniv</dc:creator>
  <cp:keywords/>
  <dc:description/>
  <cp:lastModifiedBy>Doniv</cp:lastModifiedBy>
  <dcterms:created xsi:type="dcterms:W3CDTF">2011-09-30T15:05:32Z</dcterms:created>
  <dcterms:modified xsi:type="dcterms:W3CDTF">2011-10-06T02:15:01Z</dcterms:modified>
  <cp:category/>
  <cp:version/>
  <cp:contentType/>
  <cp:contentStatus/>
</cp:coreProperties>
</file>